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Bellebie\CBI\ITA\2569\OIT\OIT ตม.จว.ชลบุรี\O10 แผนการใช้จ่ายงานประมาณ\"/>
    </mc:Choice>
  </mc:AlternateContent>
  <xr:revisionPtr revIDLastSave="0" documentId="13_ncr:1_{23181D66-77FA-4923-89D8-748DB50E2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ไตรมาส 1-2" sheetId="2" r:id="rId1"/>
  </sheets>
  <definedNames>
    <definedName name="_xlnm.Print_Area" localSheetId="0">'ไตรมาส 1-2'!$A$1:$G$63</definedName>
    <definedName name="_xlnm.Print_Titles" localSheetId="0">'ไตรมาส 1-2'!$1:$5</definedName>
  </definedNames>
  <calcPr calcId="191029"/>
  <extLst>
    <ext uri="GoogleSheetsCustomDataVersion2">
      <go:sheetsCustomData xmlns:go="http://customooxmlschemas.google.com/" r:id="rId5" roundtripDataChecksum="4ditKG/7nS1CyqCOyhJSD5z0uSd/iOBrk9xCC0g7ly4="/>
    </ext>
  </extLst>
</workbook>
</file>

<file path=xl/calcChain.xml><?xml version="1.0" encoding="utf-8"?>
<calcChain xmlns="http://schemas.openxmlformats.org/spreadsheetml/2006/main">
  <c r="E29" i="2" l="1"/>
  <c r="E57" i="2"/>
  <c r="F57" i="2" s="1"/>
  <c r="E53" i="2" l="1"/>
  <c r="F53" i="2" s="1"/>
  <c r="E45" i="2"/>
  <c r="E49" i="2"/>
  <c r="F49" i="2" s="1"/>
  <c r="E42" i="2"/>
  <c r="E39" i="2"/>
  <c r="E38" i="2"/>
  <c r="D40" i="2"/>
  <c r="D38" i="2"/>
  <c r="D48" i="2" s="1"/>
  <c r="E37" i="2"/>
  <c r="E35" i="2"/>
  <c r="E48" i="2" l="1"/>
  <c r="E50" i="2" s="1"/>
  <c r="D50" i="2"/>
  <c r="F48" i="2" l="1"/>
  <c r="F50" i="2"/>
  <c r="E26" i="2"/>
  <c r="D26" i="2"/>
  <c r="E58" i="2"/>
  <c r="D58" i="2"/>
  <c r="E54" i="2"/>
  <c r="D54" i="2"/>
  <c r="E30" i="2"/>
  <c r="D30" i="2"/>
  <c r="F29" i="2"/>
  <c r="D22" i="2"/>
  <c r="F20" i="2"/>
  <c r="E19" i="2"/>
  <c r="F19" i="2" s="1"/>
  <c r="E15" i="2"/>
  <c r="E14" i="2"/>
  <c r="E11" i="2"/>
  <c r="F58" i="2" l="1"/>
  <c r="F26" i="2"/>
  <c r="E22" i="2"/>
  <c r="F22" i="2" s="1"/>
  <c r="F30" i="2"/>
</calcChain>
</file>

<file path=xl/sharedStrings.xml><?xml version="1.0" encoding="utf-8"?>
<sst xmlns="http://schemas.openxmlformats.org/spreadsheetml/2006/main" count="86" uniqueCount="67">
  <si>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</si>
  <si>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</si>
  <si>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</si>
  <si>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</si>
  <si>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</si>
  <si>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</si>
  <si>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</si>
  <si>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งบประมาณรายจ่ายประจำปี พ.ศ.2569</t>
  </si>
  <si>
    <t>เป็นไปตามแผน</t>
  </si>
  <si>
    <t>โครงการ..การรักษาความสงบเรียบร้อยและความมั่นคงภายในประเทศ</t>
  </si>
  <si>
    <t>กิจกรรม..การตรวจสอบ คัดกรอง ปราบปรามคนต่างด้าวที่ไม่พึงปรารถนา</t>
  </si>
  <si>
    <t>1.1 ค่า OT</t>
  </si>
  <si>
    <t>1.2 ค่าเบี้ยเลี้ยง ที่พัก พาหนะ</t>
  </si>
  <si>
    <t>1.3 ค่าซ่อมแซมยานพาหนะ</t>
  </si>
  <si>
    <t>1.4 ค่าจ้างเหมาบริการ ทำความสะอาด</t>
  </si>
  <si>
    <t>รวมตอบแทนใช้สอย และวัสดุ</t>
  </si>
  <si>
    <t>ดำเนินการเบิกจ่ายตามระเบียบที่เกี่ยวข้อง</t>
  </si>
  <si>
    <t>ไม่มีปัญหา/อุปสรรคแต่อย่างใด</t>
  </si>
  <si>
    <t>ค่าสาธารณูปโภค</t>
  </si>
  <si>
    <t>อื่น ๆ</t>
  </si>
  <si>
    <t>รวม</t>
  </si>
  <si>
    <t>โครงการ การบังคับใช้กฎหมาย อำนวยความยุติธรรมและบริการประชาชน</t>
  </si>
  <si>
    <t xml:space="preserve"> - งบดำเนินงาน</t>
  </si>
  <si>
    <t>แผนงานบุคคลากรภาครัฐ</t>
  </si>
  <si>
    <t>- งบดำเนินงาน (ค่าเช่าบ้าน)</t>
  </si>
  <si>
    <t>ไม่มีปัญหา/อุปสรรค แต่อย่างใด</t>
  </si>
  <si>
    <t>งบค่าธรรมเนียมตรวจคนเข้าเมืองเพื่อเสริมเงินงบประมาณรายจ่ายประจำปี</t>
  </si>
  <si>
    <t>เป็นไปตามแผน เบิกจ่ายได้ไม่น้อยกว่า</t>
  </si>
  <si>
    <t>ร้อยละ 60</t>
  </si>
  <si>
    <t>รวมค่าตอบแทน ใช้สอย และวัสดุ</t>
  </si>
  <si>
    <t>งบกองทุนเพื่อการบริหารจัดการการทำงานของคนต่างด้าว</t>
  </si>
  <si>
    <t>ประจำปีงบประมาณ พ.ศ.2569</t>
  </si>
  <si>
    <t>งบดำเนินงาน</t>
  </si>
  <si>
    <t>เบิกจ่ายได้ไม่น้อยกว่าร้อยละ 37</t>
  </si>
  <si>
    <t>ได้รับจัดสรร 18 พ.ย.68</t>
  </si>
  <si>
    <t>ได้รับจัดสรรวันที่ 11 พ.ย.68</t>
  </si>
  <si>
    <t xml:space="preserve">เงินค่าธรรมเนียมตรวจคนเข้าเมืองฯ ปี 2567 (เพิ่มเติม) </t>
  </si>
  <si>
    <t xml:space="preserve">โครงการก่สร้างอาคารที่ทำการ ศรีราชา  </t>
  </si>
  <si>
    <t>งบลงทุน</t>
  </si>
  <si>
    <t>ได้รับจัดสรรวันที่ 30 ก.ค.67</t>
  </si>
  <si>
    <t>1.5 ค่าเช่าเครื่องถ่าย /ค่าเช่าสถานที่จอดเรือ</t>
  </si>
  <si>
    <t>1.6 ค่าจ้างเหมาประกอบอาหารผู้ต้องกัก</t>
  </si>
  <si>
    <t>1.7 ค่าจ้างเหมาอื่น ๆ (ค่าดูแลเว็ปไซต์, ค่าดูแลระบบเรียกคิว)</t>
  </si>
  <si>
    <t>1.8 วัสดุสำนักงาน</t>
  </si>
  <si>
    <t>1.9 น้ำมันรถยนต์</t>
  </si>
  <si>
    <t>1.10 วัสดุจราจร</t>
  </si>
  <si>
    <t>ได้รับจัดสรร 27 ม.ค.69</t>
  </si>
  <si>
    <t>ได้รับจัดสรร 3 พ.ย.69</t>
  </si>
  <si>
    <t>ค่าเบี้ยเลี้ยง ค่าเช่าที่พัก และค่าพาหนะเดินทาง</t>
  </si>
  <si>
    <t>ค่าเช่าเครื่องถ่ายเอกสาร</t>
  </si>
  <si>
    <t>ค่าเช่าเครื่องพิมพ์ (printer)</t>
  </si>
  <si>
    <t>ค่าเช่าอาคารและสถานที่ทำการ</t>
  </si>
  <si>
    <t>ค่าซ่อมแซมยานพาหนะและขนส่ง</t>
  </si>
  <si>
    <t>ค่าเบี้ยประกันภัยรถยนต์ - ภาคสมัครใจ/ภาคบังคับ</t>
  </si>
  <si>
    <t>ค่าซ่อมแซมบำรุงรักษาอาคาร - สิ่งก่อสร้าง</t>
  </si>
  <si>
    <t>ค่าใช้สอยอื่น ๆ</t>
  </si>
  <si>
    <t>ค่าจ้างเหมาประกอบอาหารผู้ต้องกัก</t>
  </si>
  <si>
    <t>วัสดุน้ำมันเชื้อเพลิง</t>
  </si>
  <si>
    <t>วัสดุคอมพิวเตอร์</t>
  </si>
  <si>
    <t>วัสดุงานบ้านงานครัว</t>
  </si>
  <si>
    <t xml:space="preserve">วัสดุสำนักงาน </t>
  </si>
  <si>
    <t>ค่าตอบแทนผู้ควบคุมงาน</t>
  </si>
  <si>
    <t>ได้รับจัดสรรวันที่ 13 มี.ค.69</t>
  </si>
  <si>
    <t>กิจกรรม การบังคับใช้กฎหมายและบริการประชาชน</t>
  </si>
  <si>
    <t>ค่าจ้างเหมาบริการอื่นๆ (ค่าจ้างเหมาทำความสะอาด/ป้องกันและกำจัดปลวก/ดูแลระบบคิว/ดูแลเว็บ)</t>
  </si>
  <si>
    <r>
      <t xml:space="preserve">รายงานผลการใช้จ่ายงบประมาณ ไตรมาสที่ 1-2 ตรวจคนเข้าเมืองจังหวัดชลบุรี
  ประจำปีงบประมาณ พ.ศ. 2569 ไตรมาสที่ 1-2  </t>
    </r>
    <r>
      <rPr>
        <b/>
        <sz val="20"/>
        <color rgb="FFFF0000"/>
        <rFont val="TH SarabunPSK"/>
        <family val="2"/>
      </rPr>
      <t>(ตุลาคม 2568 - มีนาคม 2569)</t>
    </r>
  </si>
  <si>
    <t>งบประมาณ พ.ศ.2568 ขยายใช้ถึง 30 ก.ย.2569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</si>
</sst>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sz val="20"/>
      <color theme="1"/>
      <name val="TH SarabunPSK"/>
      <family val="2"/>
    </font>
    <font>
      <sz val="20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  <fill>
      <patternFill patternType="solid">
        <fgColor rgb="FFFFC000"/>
        <bgColor rgb="FFFF99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4" fontId="2" fillId="0" borderId="7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4" fontId="2" fillId="3" borderId="7" xfId="0" applyNumberFormat="1" applyFont="1" applyFill="1" applyBorder="1" applyAlignment="1">
      <alignment horizontal="right" vertical="center"/>
    </xf>
    <xf numFmtId="4" fontId="4" fillId="3" borderId="7" xfId="0" applyNumberFormat="1" applyFont="1" applyFill="1" applyBorder="1" applyAlignment="1">
      <alignment horizontal="right" vertical="center"/>
    </xf>
    <xf numFmtId="2" fontId="2" fillId="3" borderId="6" xfId="0" applyNumberFormat="1" applyFont="1" applyFill="1" applyBorder="1" applyAlignment="1">
      <alignment horizontal="right" vertical="center"/>
    </xf>
    <xf numFmtId="0" fontId="2" fillId="3" borderId="6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4" fontId="6" fillId="3" borderId="6" xfId="0" applyNumberFormat="1" applyFont="1" applyFill="1" applyBorder="1" applyAlignment="1">
      <alignment horizontal="right" vertical="center"/>
    </xf>
    <xf numFmtId="4" fontId="4" fillId="3" borderId="6" xfId="0" applyNumberFormat="1" applyFont="1" applyFill="1" applyBorder="1" applyAlignment="1">
      <alignment horizontal="right" vertical="center"/>
    </xf>
    <xf numFmtId="187" fontId="2" fillId="3" borderId="6" xfId="0" applyNumberFormat="1" applyFont="1" applyFill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43" fontId="2" fillId="0" borderId="11" xfId="1" applyFont="1" applyBorder="1" applyAlignment="1">
      <alignment horizontal="right" vertical="center"/>
    </xf>
    <xf numFmtId="4" fontId="4" fillId="0" borderId="1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43" fontId="2" fillId="0" borderId="0" xfId="1" applyFont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43" fontId="2" fillId="0" borderId="6" xfId="1" applyFont="1" applyBorder="1" applyAlignment="1">
      <alignment horizontal="right" vertical="center"/>
    </xf>
    <xf numFmtId="43" fontId="2" fillId="7" borderId="6" xfId="1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43" fontId="2" fillId="0" borderId="0" xfId="1" applyFont="1" applyFill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652084</xdr:colOff>
      <xdr:row>58</xdr:row>
      <xdr:rowOff>231913</xdr:rowOff>
    </xdr:from>
    <xdr:to>
      <xdr:col>4</xdr:col>
      <xdr:colOff>408788</xdr:colOff>
      <xdr:row>61</xdr:row>
      <xdr:rowOff>3314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611702E5-3E51-3ED3-E4A7-6FE74FD1D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4019" y="18006391"/>
          <a:ext cx="1023943" cy="612914"/>
        </a:xfrm>
        <a:prstGeom prst="rect">
          <a:avLst/>
        </a:prstGeom>
      </xdr:spPr>
    </xdr:pic>
    <xdr:clientData/>
  </xdr:twoCellAnchor>
  <xdr:twoCellAnchor editAs="oneCell">
    <xdr:from>
      <xdr:col>1</xdr:col>
      <xdr:colOff>3445561</xdr:colOff>
      <xdr:row>59</xdr:row>
      <xdr:rowOff>12979</xdr:rowOff>
    </xdr:from>
    <xdr:to>
      <xdr:col>1</xdr:col>
      <xdr:colOff>4007536</xdr:colOff>
      <xdr:row>61</xdr:row>
      <xdr:rowOff>53902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740A0E84-FAA9-D803-5874-F5371D3A6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4844" y="18093914"/>
          <a:ext cx="561975" cy="653836"/>
        </a:xfrm>
        <a:prstGeom prst="rect">
          <a:avLst/>
        </a:prstGeom>
      </xdr:spPr>
    </xdr:pic>
    <xdr:clientData/>
  </xdr:twoCellAnchor>
  <xdr:twoCellAnchor>
    <xdr:from>
      <xdr:col>1</xdr:col>
      <xdr:colOff>2029238</xdr:colOff>
      <xdr:row>60</xdr:row>
      <xdr:rowOff>8282</xdr:rowOff>
    </xdr:from>
    <xdr:to>
      <xdr:col>2</xdr:col>
      <xdr:colOff>1076737</xdr:colOff>
      <xdr:row>63</xdr:row>
      <xdr:rowOff>49696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808FD323-6B65-1B19-A7EE-296187A9E8D7}"/>
            </a:ext>
          </a:extLst>
        </xdr:cNvPr>
        <xdr:cNvSpPr txBox="1"/>
      </xdr:nvSpPr>
      <xdr:spPr>
        <a:xfrm>
          <a:off x="2418521" y="18395673"/>
          <a:ext cx="3197086" cy="960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ว่าที่ พ.ต.ต.หญิง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		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ผู้รายงาน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สุดารัตน์  โพธิ์สัตย์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)</a:t>
          </a:r>
          <a:b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สว.ตม.จว.ชลบุรี บก.ตม.3</a:t>
          </a:r>
        </a:p>
      </xdr:txBody>
    </xdr:sp>
    <xdr:clientData/>
  </xdr:twoCellAnchor>
  <xdr:twoCellAnchor>
    <xdr:from>
      <xdr:col>2</xdr:col>
      <xdr:colOff>1883462</xdr:colOff>
      <xdr:row>60</xdr:row>
      <xdr:rowOff>11596</xdr:rowOff>
    </xdr:from>
    <xdr:to>
      <xdr:col>5</xdr:col>
      <xdr:colOff>621192</xdr:colOff>
      <xdr:row>63</xdr:row>
      <xdr:rowOff>53010</xdr:rowOff>
    </xdr:to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588243B8-7A54-459A-9794-E15ADB1B2DA9}"/>
            </a:ext>
          </a:extLst>
        </xdr:cNvPr>
        <xdr:cNvSpPr txBox="1"/>
      </xdr:nvSpPr>
      <xdr:spPr>
        <a:xfrm>
          <a:off x="6422332" y="18398987"/>
          <a:ext cx="3508512" cy="9607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พ.ต.อ.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ผู้ตรวจรายงาน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 นภัสพงษ์  โฆษิตสุริยมณี )</a:t>
          </a:r>
          <a:b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ผกก.ตม.จว.ชลบุรี บก.ตม.3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DB1A2-2814-4147-9224-B5FF24FC83A7}">
  <dimension ref="A1:Z63"/>
  <sheetViews>
    <sheetView tabSelected="1" view="pageBreakPreview" topLeftCell="A46" zoomScale="115" zoomScaleNormal="77" zoomScaleSheetLayoutView="115" workbookViewId="0">
      <selection activeCell="C35" sqref="C35"/>
    </sheetView>
  </sheetViews>
  <sheetFormatPr defaultColWidth="14.42578125" defaultRowHeight="24" customHeight="1" x14ac:dyDescent="0.25"/>
  <cols>
    <col min="1" max="1" width="5.85546875" style="62" customWidth="1"/>
    <col min="2" max="2" width="62.28515625" style="1" customWidth="1"/>
    <col min="3" max="3" width="37.42578125" style="1" customWidth="1"/>
    <col min="4" max="4" width="19" style="63" customWidth="1"/>
    <col min="5" max="6" width="15.140625" style="63" customWidth="1"/>
    <col min="7" max="7" width="28.85546875" style="1" customWidth="1"/>
    <col min="8" max="8" width="8.7109375" style="1" customWidth="1"/>
    <col min="9" max="9" width="12.7109375" style="1" bestFit="1" customWidth="1"/>
    <col min="10" max="10" width="13.7109375" style="1" bestFit="1" customWidth="1"/>
    <col min="11" max="11" width="13" style="1" bestFit="1" customWidth="1"/>
    <col min="12" max="26" width="8.7109375" style="1" customWidth="1"/>
    <col min="27" max="16384" width="14.42578125" style="1"/>
  </cols>
  <sheetData>
    <row r="1" spans="1:7" ht="24" customHeight="1" x14ac:dyDescent="0.25">
      <c r="A1" s="66" t="s">
        <v>65</v>
      </c>
      <c r="B1" s="67"/>
      <c r="C1" s="67"/>
      <c r="D1" s="67"/>
      <c r="E1" s="67"/>
      <c r="F1" s="67"/>
      <c r="G1" s="67"/>
    </row>
    <row r="2" spans="1:7" ht="24" customHeight="1" x14ac:dyDescent="0.25">
      <c r="A2" s="67"/>
      <c r="B2" s="67"/>
      <c r="C2" s="67"/>
      <c r="D2" s="67"/>
      <c r="E2" s="67"/>
      <c r="F2" s="67"/>
      <c r="G2" s="67"/>
    </row>
    <row r="3" spans="1:7" ht="24" customHeight="1" x14ac:dyDescent="0.25">
      <c r="A3" s="68"/>
      <c r="B3" s="68"/>
      <c r="C3" s="68"/>
      <c r="D3" s="68"/>
      <c r="E3" s="68"/>
      <c r="F3" s="68"/>
      <c r="G3" s="68"/>
    </row>
    <row r="4" spans="1:7" ht="24" customHeight="1" x14ac:dyDescent="0.25">
      <c r="A4" s="2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2" t="s">
        <v>5</v>
      </c>
      <c r="G4" s="4" t="s">
        <v>6</v>
      </c>
    </row>
    <row r="5" spans="1:7" ht="24" customHeight="1" x14ac:dyDescent="0.25">
      <c r="A5" s="5"/>
      <c r="B5" s="6"/>
      <c r="C5" s="7"/>
      <c r="D5" s="8"/>
      <c r="E5" s="8"/>
      <c r="F5" s="5"/>
      <c r="G5" s="9"/>
    </row>
    <row r="6" spans="1:7" ht="24" customHeight="1" x14ac:dyDescent="0.25">
      <c r="A6" s="10">
        <v>1</v>
      </c>
      <c r="B6" s="11" t="s">
        <v>7</v>
      </c>
      <c r="C6" s="12" t="s">
        <v>8</v>
      </c>
      <c r="D6" s="13"/>
      <c r="E6" s="14"/>
      <c r="F6" s="15"/>
      <c r="G6" s="16"/>
    </row>
    <row r="7" spans="1:7" ht="24" customHeight="1" x14ac:dyDescent="0.25">
      <c r="A7" s="10"/>
      <c r="B7" s="11" t="s">
        <v>9</v>
      </c>
      <c r="C7" s="10" t="s">
        <v>33</v>
      </c>
      <c r="D7" s="13"/>
      <c r="E7" s="14"/>
      <c r="F7" s="15"/>
      <c r="G7" s="16"/>
    </row>
    <row r="8" spans="1:7" ht="24" customHeight="1" x14ac:dyDescent="0.25">
      <c r="A8" s="10"/>
      <c r="B8" s="11" t="s">
        <v>10</v>
      </c>
      <c r="C8" s="10"/>
      <c r="D8" s="13"/>
      <c r="E8" s="14"/>
      <c r="F8" s="15"/>
      <c r="G8" s="16"/>
    </row>
    <row r="9" spans="1:7" ht="24" customHeight="1" x14ac:dyDescent="0.25">
      <c r="A9" s="10"/>
      <c r="B9" s="11" t="s">
        <v>11</v>
      </c>
      <c r="C9" s="10"/>
      <c r="D9" s="13"/>
      <c r="E9" s="14"/>
      <c r="F9" s="15"/>
      <c r="G9" s="16"/>
    </row>
    <row r="10" spans="1:7" ht="24" customHeight="1" x14ac:dyDescent="0.25">
      <c r="A10" s="10"/>
      <c r="B10" s="11" t="s">
        <v>12</v>
      </c>
      <c r="C10" s="10"/>
      <c r="D10" s="13"/>
      <c r="E10" s="14"/>
      <c r="F10" s="15"/>
      <c r="G10" s="16"/>
    </row>
    <row r="11" spans="1:7" ht="24" customHeight="1" x14ac:dyDescent="0.25">
      <c r="A11" s="10"/>
      <c r="B11" s="11" t="s">
        <v>13</v>
      </c>
      <c r="C11" s="12"/>
      <c r="D11" s="17"/>
      <c r="E11" s="18">
        <f>5446.67+5446.67</f>
        <v>10893.34</v>
      </c>
      <c r="F11" s="15"/>
      <c r="G11" s="16"/>
    </row>
    <row r="12" spans="1:7" ht="24" customHeight="1" x14ac:dyDescent="0.25">
      <c r="A12" s="10"/>
      <c r="B12" s="11" t="s">
        <v>14</v>
      </c>
      <c r="C12" s="12"/>
      <c r="D12" s="17"/>
      <c r="E12" s="18">
        <v>11800</v>
      </c>
      <c r="F12" s="15"/>
      <c r="G12" s="16"/>
    </row>
    <row r="13" spans="1:7" ht="24" customHeight="1" x14ac:dyDescent="0.25">
      <c r="A13" s="10"/>
      <c r="B13" s="11" t="s">
        <v>40</v>
      </c>
      <c r="C13" s="12"/>
      <c r="D13" s="17"/>
      <c r="E13" s="18"/>
      <c r="F13" s="15"/>
      <c r="G13" s="16"/>
    </row>
    <row r="14" spans="1:7" ht="24" customHeight="1" x14ac:dyDescent="0.25">
      <c r="A14" s="10"/>
      <c r="B14" s="11" t="s">
        <v>41</v>
      </c>
      <c r="C14" s="12"/>
      <c r="D14" s="17"/>
      <c r="E14" s="18">
        <f>12500+4175+4625+7800</f>
        <v>29100</v>
      </c>
      <c r="F14" s="15"/>
      <c r="G14" s="16"/>
    </row>
    <row r="15" spans="1:7" ht="24" customHeight="1" x14ac:dyDescent="0.25">
      <c r="A15" s="10"/>
      <c r="B15" s="11" t="s">
        <v>42</v>
      </c>
      <c r="C15" s="12"/>
      <c r="D15" s="17"/>
      <c r="E15" s="18">
        <f>2887.5+4000</f>
        <v>6887.5</v>
      </c>
      <c r="F15" s="15"/>
      <c r="G15" s="16"/>
    </row>
    <row r="16" spans="1:7" ht="24" customHeight="1" x14ac:dyDescent="0.25">
      <c r="A16" s="10"/>
      <c r="B16" s="11" t="s">
        <v>43</v>
      </c>
      <c r="C16" s="12"/>
      <c r="D16" s="17"/>
      <c r="E16" s="18"/>
      <c r="F16" s="15"/>
      <c r="G16" s="16"/>
    </row>
    <row r="17" spans="1:26" ht="24" customHeight="1" x14ac:dyDescent="0.25">
      <c r="A17" s="10"/>
      <c r="B17" s="11" t="s">
        <v>44</v>
      </c>
      <c r="C17" s="19"/>
      <c r="D17" s="20"/>
      <c r="E17" s="18">
        <v>45000</v>
      </c>
      <c r="F17" s="15"/>
      <c r="G17" s="16"/>
    </row>
    <row r="18" spans="1:26" ht="24" customHeight="1" x14ac:dyDescent="0.25">
      <c r="A18" s="10"/>
      <c r="B18" s="11" t="s">
        <v>45</v>
      </c>
      <c r="C18" s="12"/>
      <c r="D18" s="20"/>
      <c r="E18" s="18"/>
      <c r="F18" s="15"/>
      <c r="G18" s="21"/>
    </row>
    <row r="19" spans="1:26" ht="24" customHeight="1" x14ac:dyDescent="0.25">
      <c r="A19" s="10"/>
      <c r="B19" s="11" t="s">
        <v>15</v>
      </c>
      <c r="C19" s="10" t="s">
        <v>16</v>
      </c>
      <c r="D19" s="13">
        <v>148927.5</v>
      </c>
      <c r="E19" s="14">
        <f>9469.5+10914</f>
        <v>20383.5</v>
      </c>
      <c r="F19" s="22">
        <f t="shared" ref="F19:F20" si="0">E19*100/D19</f>
        <v>13.686861056554363</v>
      </c>
      <c r="G19" s="16" t="s">
        <v>17</v>
      </c>
    </row>
    <row r="20" spans="1:26" ht="24" customHeight="1" x14ac:dyDescent="0.25">
      <c r="A20" s="10"/>
      <c r="B20" s="11" t="s">
        <v>18</v>
      </c>
      <c r="C20" s="10" t="s">
        <v>16</v>
      </c>
      <c r="D20" s="17">
        <v>50000</v>
      </c>
      <c r="E20" s="18">
        <v>39718.42</v>
      </c>
      <c r="F20" s="22">
        <f t="shared" si="0"/>
        <v>79.436840000000004</v>
      </c>
      <c r="G20" s="16" t="s">
        <v>17</v>
      </c>
      <c r="I20" s="23"/>
    </row>
    <row r="21" spans="1:26" ht="24" customHeight="1" x14ac:dyDescent="0.25">
      <c r="A21" s="10"/>
      <c r="B21" s="11" t="s">
        <v>19</v>
      </c>
      <c r="C21" s="12"/>
      <c r="D21" s="17"/>
      <c r="E21" s="18"/>
      <c r="F21" s="15"/>
      <c r="G21" s="11"/>
    </row>
    <row r="22" spans="1:26" s="32" customFormat="1" ht="24" customHeight="1" x14ac:dyDescent="0.25">
      <c r="A22" s="24"/>
      <c r="B22" s="25" t="s">
        <v>20</v>
      </c>
      <c r="C22" s="26"/>
      <c r="D22" s="27">
        <f t="shared" ref="D22" si="1">SUM(D19:D20)</f>
        <v>198927.5</v>
      </c>
      <c r="E22" s="28">
        <f>SUM(E6:E20)</f>
        <v>163782.76</v>
      </c>
      <c r="F22" s="29">
        <f>(E22/D22)*100</f>
        <v>82.332890123286134</v>
      </c>
      <c r="G22" s="30" t="s">
        <v>47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24" customHeight="1" x14ac:dyDescent="0.25">
      <c r="A23" s="10">
        <v>2</v>
      </c>
      <c r="B23" s="33" t="s">
        <v>21</v>
      </c>
      <c r="C23" s="34"/>
      <c r="D23" s="13"/>
      <c r="E23" s="14"/>
      <c r="F23" s="13"/>
      <c r="G23" s="11"/>
    </row>
    <row r="24" spans="1:26" ht="24" customHeight="1" x14ac:dyDescent="0.25">
      <c r="A24" s="10"/>
      <c r="B24" s="11" t="s">
        <v>63</v>
      </c>
      <c r="C24" s="10" t="s">
        <v>16</v>
      </c>
      <c r="D24" s="13"/>
      <c r="E24" s="14"/>
      <c r="F24" s="13"/>
      <c r="G24" s="11"/>
    </row>
    <row r="25" spans="1:26" ht="24" customHeight="1" x14ac:dyDescent="0.25">
      <c r="A25" s="10"/>
      <c r="B25" s="11" t="s">
        <v>22</v>
      </c>
      <c r="C25" s="10"/>
      <c r="D25" s="13">
        <v>1650</v>
      </c>
      <c r="E25" s="14"/>
      <c r="F25" s="13"/>
      <c r="G25" s="11"/>
    </row>
    <row r="26" spans="1:26" s="32" customFormat="1" ht="24" customHeight="1" x14ac:dyDescent="0.25">
      <c r="A26" s="25"/>
      <c r="B26" s="25" t="s">
        <v>20</v>
      </c>
      <c r="C26" s="25"/>
      <c r="D26" s="35">
        <f>D25</f>
        <v>1650</v>
      </c>
      <c r="E26" s="36">
        <f>E25</f>
        <v>0</v>
      </c>
      <c r="F26" s="37">
        <f t="shared" ref="F26" si="2">E26*100/D26</f>
        <v>0</v>
      </c>
      <c r="G26" s="30" t="s">
        <v>46</v>
      </c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24" customHeight="1" x14ac:dyDescent="0.25">
      <c r="A27" s="10">
        <v>3</v>
      </c>
      <c r="B27" s="11" t="s">
        <v>7</v>
      </c>
      <c r="C27" s="10"/>
      <c r="D27" s="13"/>
      <c r="E27" s="14"/>
      <c r="F27" s="15"/>
      <c r="G27" s="11"/>
    </row>
    <row r="28" spans="1:26" ht="24" customHeight="1" x14ac:dyDescent="0.25">
      <c r="A28" s="10"/>
      <c r="B28" s="11" t="s">
        <v>23</v>
      </c>
      <c r="C28" s="10"/>
      <c r="D28" s="13"/>
      <c r="E28" s="14"/>
      <c r="F28" s="15"/>
      <c r="G28" s="11"/>
    </row>
    <row r="29" spans="1:26" ht="24" customHeight="1" x14ac:dyDescent="0.25">
      <c r="A29" s="10"/>
      <c r="B29" s="11" t="s">
        <v>24</v>
      </c>
      <c r="C29" s="10" t="s">
        <v>16</v>
      </c>
      <c r="D29" s="13">
        <v>283920</v>
      </c>
      <c r="E29" s="14">
        <f>154355+55000+66929</f>
        <v>276284</v>
      </c>
      <c r="F29" s="22">
        <f t="shared" ref="F29:F30" si="3">E29*100/D29</f>
        <v>97.310510002817693</v>
      </c>
      <c r="G29" s="11" t="s">
        <v>25</v>
      </c>
    </row>
    <row r="30" spans="1:26" s="32" customFormat="1" ht="24" customHeight="1" x14ac:dyDescent="0.25">
      <c r="A30" s="25"/>
      <c r="B30" s="25" t="s">
        <v>20</v>
      </c>
      <c r="C30" s="30"/>
      <c r="D30" s="38">
        <f>D29</f>
        <v>283920</v>
      </c>
      <c r="E30" s="36">
        <f>E29</f>
        <v>276284</v>
      </c>
      <c r="F30" s="29">
        <f t="shared" si="3"/>
        <v>97.310510002817693</v>
      </c>
      <c r="G30" s="30" t="s">
        <v>34</v>
      </c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s="44" customFormat="1" ht="24" customHeight="1" x14ac:dyDescent="0.25">
      <c r="A31" s="39">
        <v>4</v>
      </c>
      <c r="B31" s="40" t="s">
        <v>26</v>
      </c>
      <c r="C31" s="41" t="s">
        <v>27</v>
      </c>
      <c r="D31" s="42"/>
      <c r="E31" s="42"/>
      <c r="F31" s="42"/>
      <c r="G31" s="43"/>
    </row>
    <row r="32" spans="1:26" ht="24" customHeight="1" x14ac:dyDescent="0.25">
      <c r="A32" s="10"/>
      <c r="B32" s="45" t="s">
        <v>66</v>
      </c>
      <c r="C32" s="46" t="s">
        <v>28</v>
      </c>
      <c r="D32" s="47"/>
      <c r="E32" s="47"/>
      <c r="F32" s="47"/>
      <c r="G32" s="48"/>
    </row>
    <row r="33" spans="1:11" ht="24" customHeight="1" x14ac:dyDescent="0.25">
      <c r="A33" s="10"/>
      <c r="B33" s="49" t="s">
        <v>61</v>
      </c>
      <c r="C33" s="48"/>
      <c r="D33" s="50">
        <v>254150</v>
      </c>
      <c r="E33" s="51">
        <v>95550</v>
      </c>
      <c r="F33" s="47"/>
      <c r="G33" s="48"/>
      <c r="I33" s="23"/>
    </row>
    <row r="34" spans="1:11" ht="24" customHeight="1" x14ac:dyDescent="0.25">
      <c r="A34" s="10"/>
      <c r="B34" s="49" t="s">
        <v>48</v>
      </c>
      <c r="C34" s="48"/>
      <c r="D34" s="50">
        <v>48000</v>
      </c>
      <c r="E34" s="51">
        <v>11044</v>
      </c>
      <c r="F34" s="47"/>
      <c r="G34" s="48"/>
      <c r="I34" s="23"/>
      <c r="J34" s="23"/>
    </row>
    <row r="35" spans="1:11" ht="24" customHeight="1" x14ac:dyDescent="0.25">
      <c r="A35" s="10"/>
      <c r="B35" s="45" t="s">
        <v>49</v>
      </c>
      <c r="C35" s="48"/>
      <c r="D35" s="50">
        <v>94722</v>
      </c>
      <c r="E35" s="51">
        <f>28408.5+9469.5</f>
        <v>37878</v>
      </c>
      <c r="F35" s="47"/>
      <c r="G35" s="48"/>
    </row>
    <row r="36" spans="1:11" ht="24" customHeight="1" x14ac:dyDescent="0.25">
      <c r="A36" s="10"/>
      <c r="B36" s="45" t="s">
        <v>50</v>
      </c>
      <c r="C36" s="48"/>
      <c r="D36" s="50">
        <v>96000</v>
      </c>
      <c r="E36" s="51"/>
      <c r="F36" s="47"/>
      <c r="G36" s="48"/>
    </row>
    <row r="37" spans="1:11" ht="24" customHeight="1" x14ac:dyDescent="0.25">
      <c r="A37" s="10"/>
      <c r="B37" s="45" t="s">
        <v>51</v>
      </c>
      <c r="C37" s="48"/>
      <c r="D37" s="50">
        <v>600000</v>
      </c>
      <c r="E37" s="51">
        <f>200000+50000</f>
        <v>250000</v>
      </c>
      <c r="F37" s="47"/>
      <c r="G37" s="48"/>
    </row>
    <row r="38" spans="1:11" ht="42" x14ac:dyDescent="0.25">
      <c r="A38" s="10"/>
      <c r="B38" s="52" t="s">
        <v>64</v>
      </c>
      <c r="C38" s="48"/>
      <c r="D38" s="50">
        <f>37450+69300</f>
        <v>106750</v>
      </c>
      <c r="E38" s="51">
        <f>11800+46287.5+4000+37450</f>
        <v>99537.5</v>
      </c>
      <c r="F38" s="47"/>
      <c r="G38" s="48"/>
    </row>
    <row r="39" spans="1:11" ht="24" customHeight="1" x14ac:dyDescent="0.25">
      <c r="A39" s="10"/>
      <c r="B39" s="45" t="s">
        <v>52</v>
      </c>
      <c r="C39" s="48"/>
      <c r="D39" s="50">
        <v>130000</v>
      </c>
      <c r="E39" s="51">
        <f>129436.39+125012.99</f>
        <v>254449.38</v>
      </c>
      <c r="F39" s="47"/>
      <c r="G39" s="48"/>
      <c r="K39" s="53"/>
    </row>
    <row r="40" spans="1:11" ht="24" customHeight="1" x14ac:dyDescent="0.25">
      <c r="A40" s="10"/>
      <c r="B40" s="45" t="s">
        <v>53</v>
      </c>
      <c r="C40" s="48"/>
      <c r="D40" s="50">
        <f>7304+43925</f>
        <v>51229</v>
      </c>
      <c r="E40" s="51">
        <v>45531</v>
      </c>
      <c r="F40" s="47"/>
      <c r="G40" s="48"/>
      <c r="K40" s="53"/>
    </row>
    <row r="41" spans="1:11" ht="24" customHeight="1" x14ac:dyDescent="0.25">
      <c r="A41" s="10"/>
      <c r="B41" s="54" t="s">
        <v>54</v>
      </c>
      <c r="C41" s="48"/>
      <c r="D41" s="50">
        <v>95000</v>
      </c>
      <c r="E41" s="51"/>
      <c r="F41" s="47"/>
      <c r="G41" s="48"/>
      <c r="K41" s="53"/>
    </row>
    <row r="42" spans="1:11" ht="24" customHeight="1" x14ac:dyDescent="0.25">
      <c r="A42" s="10"/>
      <c r="B42" s="55" t="s">
        <v>56</v>
      </c>
      <c r="C42" s="48"/>
      <c r="D42" s="50">
        <v>672000</v>
      </c>
      <c r="E42" s="51">
        <f>420250+402975</f>
        <v>823225</v>
      </c>
      <c r="F42" s="47"/>
      <c r="G42" s="48"/>
      <c r="K42" s="53"/>
    </row>
    <row r="43" spans="1:11" ht="24" customHeight="1" x14ac:dyDescent="0.25">
      <c r="A43" s="10"/>
      <c r="B43" s="54" t="s">
        <v>55</v>
      </c>
      <c r="C43" s="48"/>
      <c r="D43" s="50">
        <v>100000</v>
      </c>
      <c r="E43" s="51">
        <v>32742</v>
      </c>
      <c r="F43" s="47"/>
      <c r="G43" s="48"/>
      <c r="K43" s="23"/>
    </row>
    <row r="44" spans="1:11" ht="24" customHeight="1" x14ac:dyDescent="0.25">
      <c r="A44" s="10"/>
      <c r="B44" s="49" t="s">
        <v>60</v>
      </c>
      <c r="C44" s="48"/>
      <c r="D44" s="50">
        <v>351000</v>
      </c>
      <c r="E44" s="51">
        <v>309866</v>
      </c>
      <c r="F44" s="47"/>
      <c r="G44" s="48"/>
    </row>
    <row r="45" spans="1:11" ht="24" customHeight="1" x14ac:dyDescent="0.25">
      <c r="A45" s="10"/>
      <c r="B45" s="45" t="s">
        <v>57</v>
      </c>
      <c r="C45" s="48"/>
      <c r="D45" s="50">
        <v>808920</v>
      </c>
      <c r="E45" s="51">
        <f>177100+68295.7</f>
        <v>245395.7</v>
      </c>
      <c r="F45" s="47"/>
      <c r="G45" s="48"/>
    </row>
    <row r="46" spans="1:11" ht="24" customHeight="1" x14ac:dyDescent="0.25">
      <c r="A46" s="10"/>
      <c r="B46" s="45" t="s">
        <v>58</v>
      </c>
      <c r="C46" s="48"/>
      <c r="D46" s="50">
        <v>60000</v>
      </c>
      <c r="E46" s="51">
        <v>60000</v>
      </c>
      <c r="F46" s="47"/>
      <c r="G46" s="48"/>
    </row>
    <row r="47" spans="1:11" ht="24" customHeight="1" x14ac:dyDescent="0.25">
      <c r="A47" s="10"/>
      <c r="B47" s="45" t="s">
        <v>59</v>
      </c>
      <c r="C47" s="48"/>
      <c r="D47" s="50">
        <v>96000</v>
      </c>
      <c r="E47" s="51">
        <v>96000</v>
      </c>
      <c r="F47" s="47"/>
      <c r="G47" s="48"/>
    </row>
    <row r="48" spans="1:11" ht="24" customHeight="1" x14ac:dyDescent="0.25">
      <c r="A48" s="10"/>
      <c r="B48" s="11" t="s">
        <v>29</v>
      </c>
      <c r="C48" s="56" t="s">
        <v>16</v>
      </c>
      <c r="D48" s="57">
        <f>SUM(D33:D47)</f>
        <v>3563771</v>
      </c>
      <c r="E48" s="58">
        <f>SUM(E33:E47)</f>
        <v>2361218.58</v>
      </c>
      <c r="F48" s="57">
        <f>E48*100/D48</f>
        <v>66.256181443757185</v>
      </c>
      <c r="G48" s="59" t="s">
        <v>25</v>
      </c>
      <c r="I48" s="23"/>
    </row>
    <row r="49" spans="1:26" ht="24" customHeight="1" x14ac:dyDescent="0.25">
      <c r="A49" s="10"/>
      <c r="B49" s="11" t="s">
        <v>18</v>
      </c>
      <c r="C49" s="10" t="s">
        <v>16</v>
      </c>
      <c r="D49" s="13">
        <v>1348928</v>
      </c>
      <c r="E49" s="14">
        <f>446384.52+121161.82</f>
        <v>567546.34000000008</v>
      </c>
      <c r="F49" s="13">
        <f>E49*100/D49</f>
        <v>42.073879406462027</v>
      </c>
      <c r="G49" s="11" t="s">
        <v>25</v>
      </c>
      <c r="I49" s="23"/>
    </row>
    <row r="50" spans="1:26" s="32" customFormat="1" ht="24" customHeight="1" x14ac:dyDescent="0.25">
      <c r="A50" s="25"/>
      <c r="B50" s="25" t="s">
        <v>20</v>
      </c>
      <c r="C50" s="30"/>
      <c r="D50" s="38">
        <f>D48+D49</f>
        <v>4912699</v>
      </c>
      <c r="E50" s="36">
        <f>E48+E49</f>
        <v>2928764.92</v>
      </c>
      <c r="F50" s="38">
        <f>E50*100/D50</f>
        <v>59.616209338288385</v>
      </c>
      <c r="G50" s="30" t="s">
        <v>62</v>
      </c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24" customHeight="1" x14ac:dyDescent="0.25">
      <c r="A51" s="10">
        <v>5</v>
      </c>
      <c r="B51" s="11" t="s">
        <v>30</v>
      </c>
      <c r="C51" s="11"/>
      <c r="D51" s="13"/>
      <c r="E51" s="14"/>
      <c r="F51" s="15"/>
      <c r="G51" s="11"/>
    </row>
    <row r="52" spans="1:26" ht="24" customHeight="1" x14ac:dyDescent="0.25">
      <c r="A52" s="10"/>
      <c r="B52" s="11" t="s">
        <v>31</v>
      </c>
      <c r="C52" s="11"/>
      <c r="D52" s="13"/>
      <c r="E52" s="14"/>
      <c r="F52" s="15"/>
      <c r="G52" s="11"/>
    </row>
    <row r="53" spans="1:26" ht="24" customHeight="1" x14ac:dyDescent="0.25">
      <c r="A53" s="10"/>
      <c r="B53" s="11" t="s">
        <v>32</v>
      </c>
      <c r="C53" s="10" t="s">
        <v>16</v>
      </c>
      <c r="D53" s="13">
        <v>224300</v>
      </c>
      <c r="E53" s="14">
        <f>44875+75400+26000</f>
        <v>146275</v>
      </c>
      <c r="F53" s="13">
        <f>E53*100/D53</f>
        <v>65.213999108337049</v>
      </c>
      <c r="G53" s="11" t="s">
        <v>25</v>
      </c>
    </row>
    <row r="54" spans="1:26" s="32" customFormat="1" ht="24" customHeight="1" x14ac:dyDescent="0.25">
      <c r="A54" s="25"/>
      <c r="B54" s="25" t="s">
        <v>20</v>
      </c>
      <c r="C54" s="25"/>
      <c r="D54" s="38">
        <f>D53</f>
        <v>224300</v>
      </c>
      <c r="E54" s="36">
        <f>E53</f>
        <v>146275</v>
      </c>
      <c r="F54" s="29">
        <v>65.213999108337049</v>
      </c>
      <c r="G54" s="30" t="s">
        <v>35</v>
      </c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24" customHeight="1" x14ac:dyDescent="0.25">
      <c r="A55" s="10">
        <v>6</v>
      </c>
      <c r="B55" s="11" t="s">
        <v>36</v>
      </c>
      <c r="C55" s="10"/>
      <c r="D55" s="13"/>
      <c r="E55" s="13"/>
      <c r="F55" s="15"/>
      <c r="G55" s="11"/>
    </row>
    <row r="56" spans="1:26" ht="24" customHeight="1" x14ac:dyDescent="0.25">
      <c r="A56" s="10"/>
      <c r="B56" s="11" t="s">
        <v>37</v>
      </c>
      <c r="C56" s="10"/>
      <c r="D56" s="13"/>
      <c r="E56" s="13"/>
      <c r="F56" s="15"/>
      <c r="G56" s="11"/>
    </row>
    <row r="57" spans="1:26" ht="24" customHeight="1" x14ac:dyDescent="0.25">
      <c r="A57" s="10"/>
      <c r="B57" s="11" t="s">
        <v>38</v>
      </c>
      <c r="C57" s="10" t="s">
        <v>16</v>
      </c>
      <c r="D57" s="13">
        <v>41777000</v>
      </c>
      <c r="E57" s="14">
        <f>2088850+8266028.48</f>
        <v>10354878.48</v>
      </c>
      <c r="F57" s="60">
        <f>E57*100/D57</f>
        <v>24.786074825861121</v>
      </c>
      <c r="G57" s="11" t="s">
        <v>25</v>
      </c>
    </row>
    <row r="58" spans="1:26" s="32" customFormat="1" ht="24" customHeight="1" x14ac:dyDescent="0.25">
      <c r="A58" s="25"/>
      <c r="B58" s="25" t="s">
        <v>20</v>
      </c>
      <c r="C58" s="30"/>
      <c r="D58" s="38">
        <f>D57</f>
        <v>41777000</v>
      </c>
      <c r="E58" s="36">
        <f>E57</f>
        <v>10354878.48</v>
      </c>
      <c r="F58" s="61">
        <f>E58*100/D58</f>
        <v>24.786074825861121</v>
      </c>
      <c r="G58" s="30" t="s">
        <v>39</v>
      </c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s="32" customFormat="1" ht="15" customHeight="1" x14ac:dyDescent="0.25">
      <c r="A59" s="69"/>
      <c r="B59" s="69"/>
      <c r="C59" s="70"/>
      <c r="D59" s="71"/>
      <c r="E59" s="72"/>
      <c r="F59" s="73"/>
      <c r="G59" s="70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s="32" customFormat="1" ht="24" customHeight="1" x14ac:dyDescent="0.25">
      <c r="A60" s="69"/>
      <c r="B60" s="69"/>
      <c r="C60" s="70"/>
      <c r="D60" s="71"/>
      <c r="E60" s="72"/>
      <c r="F60" s="73"/>
      <c r="G60" s="70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24" customHeight="1" x14ac:dyDescent="0.25">
      <c r="E61" s="64"/>
    </row>
    <row r="62" spans="1:26" ht="24" customHeight="1" x14ac:dyDescent="0.25">
      <c r="C62" s="62"/>
      <c r="E62" s="65"/>
      <c r="F62" s="65"/>
    </row>
    <row r="63" spans="1:26" ht="24" customHeight="1" x14ac:dyDescent="0.25">
      <c r="C63" s="62"/>
      <c r="E63" s="65"/>
      <c r="F63" s="65"/>
    </row>
  </sheetData>
  <mergeCells count="10">
    <mergeCell ref="A1:G3"/>
    <mergeCell ref="A4:A5"/>
    <mergeCell ref="B4:B5"/>
    <mergeCell ref="C4:C5"/>
    <mergeCell ref="D4:D5"/>
    <mergeCell ref="E4:E5"/>
    <mergeCell ref="F4:F5"/>
    <mergeCell ref="G4:G5"/>
    <mergeCell ref="E62:F62"/>
    <mergeCell ref="E63:F63"/>
  </mergeCells>
  <printOptions horizontalCentered="1"/>
  <pageMargins left="0" right="0" top="0.35433070866141736" bottom="0.15748031496062992" header="0.31496062992125984" footer="0.31496062992125984"/>
  <pageSetup paperSize="9" scale="78" orientation="landscape" horizontalDpi="0" verticalDpi="0" r:id="rId1"/>
  <rowBreaks count="2" manualBreakCount="2">
    <brk id="30" max="6" man="1"/>
    <brk id="54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ไตรมาส 1-2</vt:lpstr>
      <vt:lpstr>'ไตรมาส 1-2'!Print_Area</vt:lpstr>
      <vt:lpstr>'ไตรมาส 1-2'!Print_Titles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2026-06-24T03:52:45Z</cp:lastPrinted>
  <dcterms:created xsi:type="dcterms:W3CDTF">2024-01-10T07:59:11Z</dcterms:created>
  <dcterms:modified xsi:type="dcterms:W3CDTF">2026-06-24T03:52:59Z</dcterms:modified>
</cp:coreProperties>
</file>